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409C335E-E2FC-4CC9-9FF4-68DDF95159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<sst xmlns="http://schemas.openxmlformats.org/spreadsheetml/2006/main" count="65" uniqueCount="58">
  <si>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</si>
  <si>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</si>
  <si>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</si>
  <si>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</si>
  <si>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</si>
  <si>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</si>
  <si>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</si>
  <si>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</si>
  <si>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</si>
  <si>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</si>
  <si>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</si>
  <si>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</si>
  <si>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</si>
  <si>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</si>
  <si>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</si>
  <si>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</si>
  <si>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</si>
  <si>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</si>
  <si>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</si>
  <si>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</si>
  <si>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</si>
  <si>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</si>
  <si>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</si>
  <si>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</si>
  <si>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</si>
  <si>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</si>
  <si>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</si>
  <si>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</si>
  <si>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</si>
  <si>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</si>
  <si>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</si>
  <si>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</si>
  <si>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</si>
  <si>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</si>
  <si>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</si>
  <si>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</si>
  <si>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</si>
  <si>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</si>
  <si>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</si>
  <si>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</si>
  <si>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</si>
  <si>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</si>
  <si>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</si>
  <si>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</si>
  <si>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</si>
  <si>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</si>
  <si>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</si>
  <si>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</si>
  <si>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</si>
  <si>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</si>
  <si>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Sonda gastroduodenal Levin 12CH</t>
  </si>
  <si>
    <t>Sonda gastroduodenal Levin 14CH</t>
  </si>
  <si>
    <t>Sonda gastroduodenal Levin 16CH</t>
  </si>
  <si>
    <t>Sonda gastroduodenal Levin 18CH</t>
  </si>
  <si>
    <t xml:space="preserve"> ACM 25/932</t>
  </si>
  <si>
    <t>UN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</si>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</sst>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1" fillId="60" borderId="12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210614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7" zoomScale="70" zoomScaleNormal="70" workbookViewId="0">
      <selection activeCell="D10" sqref="D10:P10"/>
    </sheetView>
  </sheetViews>
  <sheetFormatPr defaultRowHeight="15" x14ac:dyDescent="0.25"/>
  <cols>
    <col min="1" max="1" width="19.5703125" customWidth="1"/>
    <col min="2" max="2" width="14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2.42578125" customWidth="1"/>
    <col min="11" max="11" width="16.85546875" customWidth="1"/>
    <col min="12" max="12" width="15.5703125" customWidth="1"/>
    <col min="13" max="13" width="15.28515625" bestFit="1" customWidth="1"/>
    <col min="14" max="14" width="11.7109375" customWidth="1"/>
    <col min="15" max="15" width="12.71093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2" t="s">
        <v>18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7" t="s">
        <v>9</v>
      </c>
      <c r="B10" s="167"/>
      <c r="C10" s="167"/>
      <c r="D10" s="169" t="s">
        <v>56</v>
      </c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8" t="s">
        <v>10</v>
      </c>
      <c r="B11" s="168"/>
      <c r="C11" s="168"/>
      <c r="D11" s="51"/>
      <c r="E11" s="145" t="s">
        <v>54</v>
      </c>
      <c r="F11" s="145"/>
      <c r="G11" s="145"/>
      <c r="H11" s="145"/>
      <c r="I11" s="145"/>
      <c r="J11" s="145"/>
      <c r="K11" s="145"/>
      <c r="L11" s="145"/>
      <c r="M11" s="14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49" t="s">
        <v>32</v>
      </c>
      <c r="B12" s="150"/>
      <c r="C12" s="150"/>
      <c r="D12" s="150"/>
      <c r="E12" s="150"/>
      <c r="F12" s="150"/>
      <c r="G12" s="150"/>
      <c r="H12" s="150"/>
      <c r="I12" s="150"/>
      <c r="J12" s="151"/>
      <c r="K12" s="149" t="s">
        <v>11</v>
      </c>
      <c r="L12" s="150"/>
      <c r="M12" s="150"/>
      <c r="N12" s="150"/>
      <c r="O12" s="150"/>
      <c r="P12" s="150"/>
      <c r="Q12" s="150"/>
      <c r="R12" s="150"/>
      <c r="S12" s="151"/>
      <c r="W12" s="26"/>
      <c r="X12" s="26"/>
    </row>
    <row r="13" spans="1:26" s="28" customFormat="1" ht="39" customHeight="1" x14ac:dyDescent="0.2">
      <c r="A13" s="48" t="s">
        <v>33</v>
      </c>
      <c r="B13" s="163"/>
      <c r="C13" s="164"/>
      <c r="D13" s="164"/>
      <c r="E13" s="165"/>
      <c r="F13" s="27" t="s">
        <v>34</v>
      </c>
      <c r="G13" s="163"/>
      <c r="H13" s="164"/>
      <c r="I13" s="164"/>
      <c r="J13" s="166"/>
      <c r="K13" s="155" t="s">
        <v>12</v>
      </c>
      <c r="L13" s="157"/>
      <c r="M13" s="158"/>
      <c r="N13" s="158"/>
      <c r="O13" s="158"/>
      <c r="P13" s="158"/>
      <c r="Q13" s="158"/>
      <c r="R13" s="158"/>
      <c r="S13" s="159"/>
      <c r="W13" s="26"/>
    </row>
    <row r="14" spans="1:26" s="28" customFormat="1" ht="39" customHeight="1" x14ac:dyDescent="0.2">
      <c r="A14" s="45" t="s">
        <v>35</v>
      </c>
      <c r="B14" s="120"/>
      <c r="C14" s="121"/>
      <c r="D14" s="121"/>
      <c r="E14" s="122"/>
      <c r="F14" s="29" t="s">
        <v>36</v>
      </c>
      <c r="G14" s="120"/>
      <c r="H14" s="121"/>
      <c r="I14" s="121"/>
      <c r="J14" s="148"/>
      <c r="K14" s="156"/>
      <c r="L14" s="160"/>
      <c r="M14" s="161"/>
      <c r="N14" s="161"/>
      <c r="O14" s="161"/>
      <c r="P14" s="161"/>
      <c r="Q14" s="161"/>
      <c r="R14" s="161"/>
      <c r="S14" s="162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46"/>
      <c r="E15" s="147"/>
      <c r="F15" s="29" t="s">
        <v>37</v>
      </c>
      <c r="G15" s="120"/>
      <c r="H15" s="121"/>
      <c r="I15" s="121"/>
      <c r="J15" s="148"/>
      <c r="K15" s="30" t="s">
        <v>14</v>
      </c>
      <c r="L15" s="153"/>
      <c r="M15" s="153"/>
      <c r="N15" s="153"/>
      <c r="O15" s="153"/>
      <c r="P15" s="153"/>
      <c r="Q15" s="153"/>
      <c r="R15" s="153"/>
      <c r="S15" s="154"/>
      <c r="W15" s="26"/>
    </row>
    <row r="16" spans="1:26" s="28" customFormat="1" ht="39" customHeight="1" x14ac:dyDescent="0.2">
      <c r="A16" s="45" t="s">
        <v>38</v>
      </c>
      <c r="B16" s="120"/>
      <c r="C16" s="121"/>
      <c r="D16" s="121"/>
      <c r="E16" s="122"/>
      <c r="F16" s="32" t="s">
        <v>39</v>
      </c>
      <c r="G16" s="33" t="s">
        <v>40</v>
      </c>
      <c r="H16" s="46"/>
      <c r="I16" s="33" t="s">
        <v>16</v>
      </c>
      <c r="J16" s="46"/>
      <c r="K16" s="123" t="s">
        <v>41</v>
      </c>
      <c r="L16" s="116"/>
      <c r="M16" s="116"/>
      <c r="N16" s="116"/>
      <c r="O16" s="116"/>
      <c r="P16" s="116"/>
      <c r="Q16" s="116"/>
      <c r="R16" s="116"/>
      <c r="S16" s="117"/>
      <c r="W16" s="26"/>
    </row>
    <row r="17" spans="1:26" s="34" customFormat="1" ht="39" customHeight="1" thickBot="1" x14ac:dyDescent="0.3">
      <c r="A17" s="49" t="s">
        <v>17</v>
      </c>
      <c r="B17" s="125"/>
      <c r="C17" s="126"/>
      <c r="D17" s="126"/>
      <c r="E17" s="127"/>
      <c r="F17" s="50" t="s">
        <v>42</v>
      </c>
      <c r="G17" s="128"/>
      <c r="H17" s="129"/>
      <c r="I17" s="129"/>
      <c r="J17" s="130"/>
      <c r="K17" s="124"/>
      <c r="L17" s="118"/>
      <c r="M17" s="118"/>
      <c r="N17" s="118"/>
      <c r="O17" s="118"/>
      <c r="P17" s="118"/>
      <c r="Q17" s="118"/>
      <c r="R17" s="118"/>
      <c r="S17" s="119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34" t="s">
        <v>24</v>
      </c>
      <c r="Q20" s="135"/>
      <c r="R20" s="136" t="s">
        <v>25</v>
      </c>
      <c r="S20" s="137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31" t="s">
        <v>8</v>
      </c>
      <c r="D21" s="131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57</v>
      </c>
      <c r="Q21" s="103" t="s">
        <v>5</v>
      </c>
      <c r="R21" s="99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38">
        <v>8</v>
      </c>
      <c r="B22" s="75">
        <v>2002588</v>
      </c>
      <c r="C22" s="132" t="s">
        <v>50</v>
      </c>
      <c r="D22" s="133" t="s">
        <v>50</v>
      </c>
      <c r="E22" s="76"/>
      <c r="F22" s="76"/>
      <c r="G22" s="77"/>
      <c r="H22" s="107">
        <v>200</v>
      </c>
      <c r="I22" s="170" t="s">
        <v>55</v>
      </c>
      <c r="J22" s="110">
        <v>0.81420000000000003</v>
      </c>
      <c r="K22" s="78">
        <f t="shared" ref="K22:K25" si="0">H22*J22</f>
        <v>162.84</v>
      </c>
      <c r="L22" s="79" t="e">
        <f t="shared" ref="L22:L25" si="1">M22/G22</f>
        <v>#DIV/0!</v>
      </c>
      <c r="M22" s="80"/>
      <c r="N22" s="81"/>
      <c r="O22" s="93"/>
      <c r="P22" s="96">
        <f t="shared" ref="P22:P25" si="2">M22*(1-O22)</f>
        <v>0</v>
      </c>
      <c r="Q22" s="104">
        <f t="shared" ref="Q22:Q25" si="3">IF(ISERROR(P22/G22),0,(P22/G22)*H22)</f>
        <v>0</v>
      </c>
      <c r="R22" s="100" t="e">
        <f t="shared" ref="R22:R25" si="4">ROUNDUP((H22/G22),0)</f>
        <v>#DIV/0!</v>
      </c>
      <c r="S22" s="82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39"/>
      <c r="B23" s="67">
        <v>2002663</v>
      </c>
      <c r="C23" s="141" t="s">
        <v>51</v>
      </c>
      <c r="D23" s="142" t="s">
        <v>51</v>
      </c>
      <c r="E23" s="68"/>
      <c r="F23" s="68"/>
      <c r="G23" s="69"/>
      <c r="H23" s="108">
        <v>100</v>
      </c>
      <c r="I23" s="70" t="s">
        <v>55</v>
      </c>
      <c r="J23" s="111">
        <v>0.84260000000000002</v>
      </c>
      <c r="K23" s="71">
        <f t="shared" si="0"/>
        <v>84.26</v>
      </c>
      <c r="L23" s="72" t="e">
        <f t="shared" si="1"/>
        <v>#DIV/0!</v>
      </c>
      <c r="M23" s="73"/>
      <c r="N23" s="74"/>
      <c r="O23" s="94"/>
      <c r="P23" s="97">
        <f t="shared" si="2"/>
        <v>0</v>
      </c>
      <c r="Q23" s="105">
        <f t="shared" si="3"/>
        <v>0</v>
      </c>
      <c r="R23" s="101" t="e">
        <f t="shared" si="4"/>
        <v>#DIV/0!</v>
      </c>
      <c r="S23" s="9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39"/>
      <c r="B24" s="67">
        <v>2002589</v>
      </c>
      <c r="C24" s="141" t="s">
        <v>52</v>
      </c>
      <c r="D24" s="142" t="s">
        <v>52</v>
      </c>
      <c r="E24" s="68"/>
      <c r="F24" s="68"/>
      <c r="G24" s="69"/>
      <c r="H24" s="108">
        <v>1200</v>
      </c>
      <c r="I24" s="70" t="s">
        <v>55</v>
      </c>
      <c r="J24" s="111">
        <v>1.0112000000000001</v>
      </c>
      <c r="K24" s="71">
        <f t="shared" si="0"/>
        <v>1213.44</v>
      </c>
      <c r="L24" s="72" t="e">
        <f t="shared" si="1"/>
        <v>#DIV/0!</v>
      </c>
      <c r="M24" s="73"/>
      <c r="N24" s="74"/>
      <c r="O24" s="94"/>
      <c r="P24" s="97">
        <f t="shared" si="2"/>
        <v>0</v>
      </c>
      <c r="Q24" s="105">
        <f t="shared" ref="Q24" si="6">IF(ISERROR(P24/G24),0,(P24/G24)*H24)</f>
        <v>0</v>
      </c>
      <c r="R24" s="101" t="e">
        <f t="shared" ref="R24" si="7">ROUNDUP((H24/G24),0)</f>
        <v>#DIV/0!</v>
      </c>
      <c r="S24" s="9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25">
      <c r="A25" s="140"/>
      <c r="B25" s="83">
        <v>2002590</v>
      </c>
      <c r="C25" s="143" t="s">
        <v>53</v>
      </c>
      <c r="D25" s="144" t="s">
        <v>53</v>
      </c>
      <c r="E25" s="84"/>
      <c r="F25" s="84"/>
      <c r="G25" s="85"/>
      <c r="H25" s="109">
        <v>100</v>
      </c>
      <c r="I25" s="86" t="s">
        <v>55</v>
      </c>
      <c r="J25" s="112">
        <v>1.0112000000000001</v>
      </c>
      <c r="K25" s="87">
        <f t="shared" si="0"/>
        <v>101.12</v>
      </c>
      <c r="L25" s="88" t="e">
        <f t="shared" si="1"/>
        <v>#DIV/0!</v>
      </c>
      <c r="M25" s="89"/>
      <c r="N25" s="90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115"/>
      <c r="B27" s="115"/>
      <c r="C27" s="115"/>
      <c r="D27" s="115"/>
      <c r="E27" s="115"/>
      <c r="F27" s="115"/>
      <c r="G27" s="115"/>
      <c r="H27" s="22"/>
      <c r="I27" s="1"/>
      <c r="J27" s="1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15"/>
      <c r="B28" s="115"/>
      <c r="C28" s="115"/>
      <c r="D28" s="115"/>
      <c r="E28" s="115"/>
      <c r="F28" s="115"/>
      <c r="G28" s="115"/>
      <c r="H28" s="22"/>
      <c r="I28" s="2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">
      <c r="A29" s="115"/>
      <c r="B29" s="115"/>
      <c r="C29" s="115"/>
      <c r="D29" s="115"/>
      <c r="E29" s="115"/>
      <c r="F29" s="115"/>
      <c r="G29" s="115"/>
      <c r="H29" s="22"/>
      <c r="I29" s="1"/>
      <c r="J29" s="5" t="s">
        <v>45</v>
      </c>
      <c r="K29" s="6">
        <f>SUM(K22:K28)</f>
        <v>1561.6599999999999</v>
      </c>
      <c r="L29" s="24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"/>
      <c r="B30" s="1"/>
      <c r="C30" s="1"/>
      <c r="D30" s="20"/>
      <c r="E30" s="21"/>
      <c r="F30" s="18"/>
      <c r="G30" s="19"/>
      <c r="H30" s="2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39"/>
      <c r="B31" s="39"/>
      <c r="C31" s="39"/>
      <c r="D31" s="39"/>
      <c r="E31" s="39"/>
      <c r="G31" s="40" t="s">
        <v>49</v>
      </c>
      <c r="J31" s="39"/>
      <c r="K31" s="6">
        <f>K29*2</f>
        <v>3123.3199999999997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54"/>
      <c r="Q33" s="54"/>
      <c r="R33" s="54"/>
      <c r="S33" s="54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" t="s">
        <v>22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30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23</v>
      </c>
      <c r="B39" s="11"/>
      <c r="C39" s="11"/>
      <c r="D39" s="11"/>
      <c r="E39" s="11"/>
      <c r="F39" s="11"/>
      <c r="G39" s="11"/>
      <c r="H39" s="55"/>
      <c r="I39" s="11"/>
      <c r="J39" s="11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28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13" t="s">
        <v>46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3" t="s">
        <v>29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E11:M11"/>
    <mergeCell ref="D15:E15"/>
    <mergeCell ref="G15:J15"/>
    <mergeCell ref="K12:S12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5"/>
    <mergeCell ref="C23:D23"/>
    <mergeCell ref="C25:D25"/>
    <mergeCell ref="C24:D24"/>
  </mergeCells>
  <pageMargins left="0.7" right="0.7" top="0.75" bottom="0.75" header="0.3" footer="0.3"/>
  <pageSetup paperSize="8" scale="54" fitToHeight="0" orientation="landscape" r:id="rId1"/>
  <ignoredErrors>
    <ignoredError sqref="L22:L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2025-11-19T12:04:16Z</dcterms:modified>
</cp:coreProperties>
</file>